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wnloads\"/>
    </mc:Choice>
  </mc:AlternateContent>
  <xr:revisionPtr revIDLastSave="0" documentId="13_ncr:1_{AF230515-F29B-4D7A-97DE-D9FA9F8B70B3}" xr6:coauthVersionLast="47" xr6:coauthVersionMax="47" xr10:uidLastSave="{00000000-0000-0000-0000-000000000000}"/>
  <bookViews>
    <workbookView xWindow="-120" yWindow="-120" windowWidth="21990" windowHeight="13140" xr2:uid="{212CA722-C48C-49DD-B2FE-45E111B30E32}"/>
  </bookViews>
  <sheets>
    <sheet name="Preis pro Liter" sheetId="2" r:id="rId1"/>
    <sheet name="Tabelle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G12" i="1"/>
  <c r="H12" i="1"/>
  <c r="I12" i="1"/>
  <c r="D11" i="1"/>
  <c r="G11" i="1" s="1"/>
  <c r="D12" i="1"/>
  <c r="I10" i="1"/>
  <c r="D10" i="1"/>
  <c r="G10" i="1" s="1"/>
  <c r="G9" i="1"/>
  <c r="H9" i="1"/>
  <c r="D9" i="1"/>
  <c r="I9" i="1"/>
  <c r="I8" i="1"/>
  <c r="H8" i="1"/>
  <c r="G8" i="1"/>
  <c r="D8" i="1"/>
  <c r="E13" i="1"/>
  <c r="F13" i="1"/>
  <c r="I5" i="1"/>
  <c r="I6" i="1"/>
  <c r="I7" i="1"/>
  <c r="I4" i="1"/>
  <c r="D7" i="1"/>
  <c r="G7" i="1" s="1"/>
  <c r="G6" i="1"/>
  <c r="H6" i="1"/>
  <c r="D6" i="1"/>
  <c r="H5" i="1"/>
  <c r="G5" i="1"/>
  <c r="D5" i="1"/>
  <c r="H4" i="1"/>
  <c r="G4" i="1"/>
  <c r="D4" i="1"/>
  <c r="H11" i="1" l="1"/>
  <c r="H10" i="1"/>
  <c r="H13" i="1" s="1"/>
  <c r="I13" i="1"/>
  <c r="G13" i="1"/>
  <c r="D13" i="1"/>
  <c r="H7" i="1"/>
</calcChain>
</file>

<file path=xl/sharedStrings.xml><?xml version="1.0" encoding="utf-8"?>
<sst xmlns="http://schemas.openxmlformats.org/spreadsheetml/2006/main" count="19" uniqueCount="19">
  <si>
    <t>Tanken</t>
  </si>
  <si>
    <t>Stand Jahresanfang</t>
  </si>
  <si>
    <t>Datum</t>
  </si>
  <si>
    <t>KM-Stand</t>
  </si>
  <si>
    <t>gefahrene KM</t>
  </si>
  <si>
    <t>getankte Ltr.</t>
  </si>
  <si>
    <t>Preis</t>
  </si>
  <si>
    <t>Preis/km</t>
  </si>
  <si>
    <t>Verbrauch</t>
  </si>
  <si>
    <t>Gesamt</t>
  </si>
  <si>
    <t>gef. Km = neuer Km-Stand-alter Km-Stand</t>
  </si>
  <si>
    <t>Preis/km = Preis / gef. Km</t>
  </si>
  <si>
    <t>Verbrauch = get. Lt. / gef. Km * 100</t>
  </si>
  <si>
    <t>Preis/Lt.</t>
  </si>
  <si>
    <t>Preis/Lt. = Preis / get. Lt.</t>
  </si>
  <si>
    <t>=WENN(C10="";"";F10/D10)</t>
  </si>
  <si>
    <t>=WENN(C10="";"";C10-C9)</t>
  </si>
  <si>
    <t>=WENN(C10="";"";E10/D10*100)</t>
  </si>
  <si>
    <t>=WENN(ODER(E10="";F10="");"";F10/E10)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</si>
</sst>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0" fillId="2" borderId="1" xfId="0" applyFill="1" applyBorder="1"/>
    <xf numFmtId="14" fontId="0" fillId="0" borderId="1" xfId="0" applyNumberFormat="1" applyBorder="1"/>
    <xf numFmtId="0" fontId="0" fillId="0" borderId="1" xfId="0" applyBorder="1"/>
    <xf numFmtId="0" fontId="0" fillId="3" borderId="1" xfId="0" applyFill="1" applyBorder="1"/>
    <xf numFmtId="44" fontId="0" fillId="0" borderId="1" xfId="1" applyFont="1" applyBorder="1"/>
    <xf numFmtId="2" fontId="0" fillId="3" borderId="1" xfId="0" applyNumberFormat="1" applyFill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44" fontId="0" fillId="4" borderId="1" xfId="0" applyNumberFormat="1" applyFill="1" applyBorder="1"/>
    <xf numFmtId="44" fontId="0" fillId="4" borderId="1" xfId="1" applyFont="1" applyFill="1" applyBorder="1"/>
    <xf numFmtId="0" fontId="0" fillId="0" borderId="0" xfId="0" quotePrefix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1512248468941383"/>
          <c:y val="0.14737442483073043"/>
          <c:w val="0.85432195975503067"/>
          <c:h val="0.69687410148133755"/>
        </c:manualLayout>
      </c:layout>
      <c:lineChart>
        <c:grouping val="standard"/>
        <c:varyColors val="0"/>
        <c:ser>
          <c:idx val="0"/>
          <c:order val="0"/>
          <c:tx>
            <c:strRef>
              <c:f>Tabelle1!$I$3</c:f>
              <c:strCache>
                <c:ptCount val="1"/>
                <c:pt idx="0">
                  <c:v>Preis/Lt.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Tabelle1!$B$4:$B$11</c:f>
              <c:numCache>
                <c:formatCode>m/d/yyyy</c:formatCode>
                <c:ptCount val="8"/>
                <c:pt idx="0">
                  <c:v>45474</c:v>
                </c:pt>
                <c:pt idx="1">
                  <c:v>45493</c:v>
                </c:pt>
                <c:pt idx="2">
                  <c:v>45519</c:v>
                </c:pt>
                <c:pt idx="3">
                  <c:v>45554</c:v>
                </c:pt>
                <c:pt idx="4">
                  <c:v>45575</c:v>
                </c:pt>
                <c:pt idx="5">
                  <c:v>45586</c:v>
                </c:pt>
                <c:pt idx="6">
                  <c:v>45590</c:v>
                </c:pt>
                <c:pt idx="7">
                  <c:v>45606</c:v>
                </c:pt>
              </c:numCache>
            </c:numRef>
          </c:cat>
          <c:val>
            <c:numRef>
              <c:f>Tabelle1!$I$4:$I$11</c:f>
              <c:numCache>
                <c:formatCode>_("€"* #,##0.00_);_("€"* \(#,##0.00\);_("€"* "-"??_);_(@_)</c:formatCode>
                <c:ptCount val="8"/>
                <c:pt idx="0">
                  <c:v>1.4434846266471451</c:v>
                </c:pt>
                <c:pt idx="1">
                  <c:v>1.4157162726008345</c:v>
                </c:pt>
                <c:pt idx="2">
                  <c:v>1.3294930875576039</c:v>
                </c:pt>
                <c:pt idx="3">
                  <c:v>1.2692047377326565</c:v>
                </c:pt>
                <c:pt idx="4">
                  <c:v>1.3690499510284035</c:v>
                </c:pt>
                <c:pt idx="5">
                  <c:v>1.2713375796178343</c:v>
                </c:pt>
                <c:pt idx="6">
                  <c:v>1.232258064516129</c:v>
                </c:pt>
                <c:pt idx="7">
                  <c:v>1.3114285714285714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9-4548-AE58-9336ECEA3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4532880"/>
        <c:axId val="1284523280"/>
      </c:lineChart>
      <c:dateAx>
        <c:axId val="12845328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84523280"/>
        <c:crosses val="autoZero"/>
        <c:auto val="1"/>
        <c:lblOffset val="100"/>
        <c:baseTimeUnit val="days"/>
      </c:dateAx>
      <c:valAx>
        <c:axId val="128452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84532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Tabelle1!$I$3</c:f>
              <c:strCache>
                <c:ptCount val="1"/>
                <c:pt idx="0">
                  <c:v>Preis/Lt.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Tabelle1!$I$4:$I$11</c:f>
              <c:numCache>
                <c:formatCode>_("€"* #,##0.00_);_("€"* \(#,##0.00\);_("€"* "-"??_);_(@_)</c:formatCode>
                <c:ptCount val="8"/>
                <c:pt idx="0">
                  <c:v>1.4434846266471451</c:v>
                </c:pt>
                <c:pt idx="1">
                  <c:v>1.4157162726008345</c:v>
                </c:pt>
                <c:pt idx="2">
                  <c:v>1.3294930875576039</c:v>
                </c:pt>
                <c:pt idx="3">
                  <c:v>1.2692047377326565</c:v>
                </c:pt>
                <c:pt idx="4">
                  <c:v>1.3690499510284035</c:v>
                </c:pt>
                <c:pt idx="5">
                  <c:v>1.2713375796178343</c:v>
                </c:pt>
                <c:pt idx="6">
                  <c:v>1.232258064516129</c:v>
                </c:pt>
                <c:pt idx="7">
                  <c:v>1.3114285714285714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6-4300-8BD6-B2E6B7F11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4523760"/>
        <c:axId val="1284512240"/>
      </c:lineChart>
      <c:catAx>
        <c:axId val="128452376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84512240"/>
        <c:crosses val="autoZero"/>
        <c:auto val="1"/>
        <c:lblAlgn val="ctr"/>
        <c:lblOffset val="100"/>
        <c:noMultiLvlLbl val="0"/>
      </c:catAx>
      <c:valAx>
        <c:axId val="128451224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84523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E2CD6A2-B2B0-4EFA-B642-E2FBD5E78A27}">
  <sheetPr/>
  <sheetViews>
    <sheetView tabSelected="1" zoomScale="95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395" cy="600576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C4D2AB8-7E68-3551-ADCD-DAF3F035476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681631</xdr:colOff>
      <xdr:row>16</xdr:row>
      <xdr:rowOff>113704</xdr:rowOff>
    </xdr:from>
    <xdr:to>
      <xdr:col>13</xdr:col>
      <xdr:colOff>380998</xdr:colOff>
      <xdr:row>32</xdr:row>
      <xdr:rowOff>29766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FADEF5F-BDBE-2045-B98B-EDB86D870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89EC1-197E-4768-AC46-6D5BD03185A6}">
  <dimension ref="B1:I19"/>
  <sheetViews>
    <sheetView topLeftCell="A3" zoomScale="160" zoomScaleNormal="160" workbookViewId="0">
      <selection activeCell="J5" sqref="J5"/>
    </sheetView>
  </sheetViews>
  <sheetFormatPr baseColWidth="10" defaultRowHeight="15" x14ac:dyDescent="0.25"/>
  <cols>
    <col min="1" max="1" width="4.5703125" customWidth="1"/>
    <col min="4" max="4" width="13.42578125" bestFit="1" customWidth="1"/>
    <col min="5" max="5" width="12.140625" bestFit="1" customWidth="1"/>
  </cols>
  <sheetData>
    <row r="1" spans="2:9" x14ac:dyDescent="0.25">
      <c r="B1" s="1" t="s">
        <v>0</v>
      </c>
      <c r="C1" s="1">
        <v>2024</v>
      </c>
    </row>
    <row r="2" spans="2:9" x14ac:dyDescent="0.25">
      <c r="B2" t="s">
        <v>1</v>
      </c>
      <c r="D2" s="1">
        <v>159000</v>
      </c>
    </row>
    <row r="3" spans="2:9" x14ac:dyDescent="0.25"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13</v>
      </c>
    </row>
    <row r="4" spans="2:9" x14ac:dyDescent="0.25">
      <c r="B4" s="3">
        <v>45474</v>
      </c>
      <c r="C4" s="4">
        <v>159580</v>
      </c>
      <c r="D4" s="5">
        <f>C4-D2</f>
        <v>580</v>
      </c>
      <c r="E4" s="4">
        <v>68.3</v>
      </c>
      <c r="F4" s="6">
        <v>98.59</v>
      </c>
      <c r="G4" s="7">
        <f>F4/D4</f>
        <v>0.16998275862068965</v>
      </c>
      <c r="H4" s="7">
        <f>E4/D4*100</f>
        <v>11.775862068965516</v>
      </c>
      <c r="I4" s="10">
        <f>F4/E4</f>
        <v>1.4434846266471451</v>
      </c>
    </row>
    <row r="5" spans="2:9" x14ac:dyDescent="0.25">
      <c r="B5" s="3">
        <v>45493</v>
      </c>
      <c r="C5" s="4">
        <v>160425</v>
      </c>
      <c r="D5" s="5">
        <f>C5-C4</f>
        <v>845</v>
      </c>
      <c r="E5" s="4">
        <v>71.900000000000006</v>
      </c>
      <c r="F5" s="6">
        <v>101.79</v>
      </c>
      <c r="G5" s="7">
        <f>F5/D5</f>
        <v>0.12046153846153847</v>
      </c>
      <c r="H5" s="7">
        <f>E5/D5*100</f>
        <v>8.5088757396449708</v>
      </c>
      <c r="I5" s="10">
        <f t="shared" ref="I5:I9" si="0">F5/E5</f>
        <v>1.4157162726008345</v>
      </c>
    </row>
    <row r="6" spans="2:9" x14ac:dyDescent="0.25">
      <c r="B6" s="3">
        <v>45519</v>
      </c>
      <c r="C6" s="4">
        <v>161015</v>
      </c>
      <c r="D6" s="5">
        <f>C6-C5</f>
        <v>590</v>
      </c>
      <c r="E6" s="4">
        <v>65.099999999999994</v>
      </c>
      <c r="F6" s="6">
        <v>86.55</v>
      </c>
      <c r="G6" s="7">
        <f t="shared" ref="G6:G8" si="1">F6/D6</f>
        <v>0.14669491525423728</v>
      </c>
      <c r="H6" s="7">
        <f t="shared" ref="H6:H8" si="2">E6/D6*100</f>
        <v>11.033898305084746</v>
      </c>
      <c r="I6" s="10">
        <f t="shared" si="0"/>
        <v>1.3294930875576039</v>
      </c>
    </row>
    <row r="7" spans="2:9" x14ac:dyDescent="0.25">
      <c r="B7" s="3">
        <v>45554</v>
      </c>
      <c r="C7" s="4">
        <v>161745</v>
      </c>
      <c r="D7" s="5">
        <f>C7-C6</f>
        <v>730</v>
      </c>
      <c r="E7" s="4">
        <v>59.1</v>
      </c>
      <c r="F7" s="6">
        <v>75.010000000000005</v>
      </c>
      <c r="G7" s="7">
        <f t="shared" si="1"/>
        <v>0.10275342465753426</v>
      </c>
      <c r="H7" s="7">
        <f t="shared" si="2"/>
        <v>8.0958904109589049</v>
      </c>
      <c r="I7" s="10">
        <f t="shared" si="0"/>
        <v>1.2692047377326565</v>
      </c>
    </row>
    <row r="8" spans="2:9" x14ac:dyDescent="0.25">
      <c r="B8" s="3">
        <v>45575</v>
      </c>
      <c r="C8" s="4">
        <v>162230</v>
      </c>
      <c r="D8" s="5">
        <f>C8-C7</f>
        <v>485</v>
      </c>
      <c r="E8" s="4">
        <v>51.05</v>
      </c>
      <c r="F8" s="6">
        <v>69.89</v>
      </c>
      <c r="G8" s="7">
        <f t="shared" si="1"/>
        <v>0.14410309278350517</v>
      </c>
      <c r="H8" s="7">
        <f t="shared" si="2"/>
        <v>10.525773195876289</v>
      </c>
      <c r="I8" s="10">
        <f t="shared" si="0"/>
        <v>1.3690499510284035</v>
      </c>
    </row>
    <row r="9" spans="2:9" x14ac:dyDescent="0.25">
      <c r="B9" s="3">
        <v>45586</v>
      </c>
      <c r="C9" s="4">
        <v>162989</v>
      </c>
      <c r="D9" s="5">
        <f>C9-C8</f>
        <v>759</v>
      </c>
      <c r="E9" s="4">
        <v>78.5</v>
      </c>
      <c r="F9" s="6">
        <v>99.8</v>
      </c>
      <c r="G9" s="7">
        <f t="shared" ref="G9" si="3">F9/D9</f>
        <v>0.13148880105401844</v>
      </c>
      <c r="H9" s="7">
        <f t="shared" ref="H9" si="4">E9/D9*100</f>
        <v>10.342555994729906</v>
      </c>
      <c r="I9" s="11">
        <f t="shared" si="0"/>
        <v>1.2713375796178343</v>
      </c>
    </row>
    <row r="10" spans="2:9" x14ac:dyDescent="0.25">
      <c r="B10" s="3">
        <v>45590</v>
      </c>
      <c r="C10" s="4">
        <v>163785</v>
      </c>
      <c r="D10" s="5">
        <f>IF(C10="","",C10-C9)</f>
        <v>796</v>
      </c>
      <c r="E10" s="4">
        <v>77.5</v>
      </c>
      <c r="F10" s="6">
        <v>95.5</v>
      </c>
      <c r="G10" s="7">
        <f>IF(C10="","",F10/D10)</f>
        <v>0.1199748743718593</v>
      </c>
      <c r="H10" s="7">
        <f>IF(C10="","",E10/D10*100)</f>
        <v>9.7361809045226142</v>
      </c>
      <c r="I10" s="11">
        <f>IF(OR(E10="",F10=""),"",F10/E10)</f>
        <v>1.232258064516129</v>
      </c>
    </row>
    <row r="11" spans="2:9" x14ac:dyDescent="0.25">
      <c r="B11" s="3">
        <v>45606</v>
      </c>
      <c r="C11" s="4">
        <v>164250</v>
      </c>
      <c r="D11" s="5">
        <f t="shared" ref="D11:D12" si="5">IF(C11="","",C11-C10)</f>
        <v>465</v>
      </c>
      <c r="E11" s="4">
        <v>35</v>
      </c>
      <c r="F11" s="6">
        <v>45.9</v>
      </c>
      <c r="G11" s="7">
        <f t="shared" ref="G11:G12" si="6">IF(C11="","",F11/D11)</f>
        <v>9.8709677419354838E-2</v>
      </c>
      <c r="H11" s="7">
        <f t="shared" ref="H11:H12" si="7">IF(C11="","",E11/D11*100)</f>
        <v>7.5268817204301079</v>
      </c>
      <c r="I11" s="11">
        <f t="shared" ref="I11:I12" si="8">IF(OR(E11="",F11=""),"",F11/E11)</f>
        <v>1.3114285714285714</v>
      </c>
    </row>
    <row r="12" spans="2:9" x14ac:dyDescent="0.25">
      <c r="B12" s="4"/>
      <c r="C12" s="4"/>
      <c r="D12" s="5" t="str">
        <f t="shared" si="5"/>
        <v/>
      </c>
      <c r="E12" s="4"/>
      <c r="F12" s="6"/>
      <c r="G12" s="7" t="str">
        <f t="shared" si="6"/>
        <v/>
      </c>
      <c r="H12" s="7" t="str">
        <f t="shared" si="7"/>
        <v/>
      </c>
      <c r="I12" s="11" t="str">
        <f t="shared" si="8"/>
        <v/>
      </c>
    </row>
    <row r="13" spans="2:9" x14ac:dyDescent="0.25">
      <c r="B13" s="8" t="s">
        <v>9</v>
      </c>
      <c r="C13" s="8"/>
      <c r="D13" s="8">
        <f>SUM(D4:D12)</f>
        <v>5250</v>
      </c>
      <c r="E13" s="8">
        <f t="shared" ref="E13:F13" si="9">SUM(E4:E12)</f>
        <v>506.45</v>
      </c>
      <c r="F13" s="8">
        <f t="shared" si="9"/>
        <v>673.03</v>
      </c>
      <c r="G13" s="9">
        <f>AVERAGE(G4:G12)</f>
        <v>0.12927113532784218</v>
      </c>
      <c r="H13" s="9">
        <f t="shared" ref="H13:I13" si="10">AVERAGE(H4:H12)</f>
        <v>9.6932397925266329</v>
      </c>
      <c r="I13" s="9">
        <f t="shared" si="10"/>
        <v>1.3302466113911473</v>
      </c>
    </row>
    <row r="14" spans="2:9" x14ac:dyDescent="0.25">
      <c r="B14" t="s">
        <v>10</v>
      </c>
      <c r="F14" t="s">
        <v>12</v>
      </c>
    </row>
    <row r="15" spans="2:9" x14ac:dyDescent="0.25">
      <c r="B15" t="s">
        <v>11</v>
      </c>
      <c r="F15" t="s">
        <v>14</v>
      </c>
    </row>
    <row r="16" spans="2:9" x14ac:dyDescent="0.25">
      <c r="D16" s="12" t="s">
        <v>16</v>
      </c>
    </row>
    <row r="17" spans="7:9" x14ac:dyDescent="0.25">
      <c r="G17" s="12" t="s">
        <v>15</v>
      </c>
    </row>
    <row r="18" spans="7:9" x14ac:dyDescent="0.25">
      <c r="H18" s="12" t="s">
        <v>17</v>
      </c>
    </row>
    <row r="19" spans="7:9" x14ac:dyDescent="0.25">
      <c r="I19" s="12" t="s">
        <v>18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Tabelle1</vt:lpstr>
      <vt:lpstr>Preis pro Liter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Besitzer</dc:creator>
  <cp:lastModifiedBy>Juergen Hille</cp:lastModifiedBy>
  <dcterms:created xsi:type="dcterms:W3CDTF">2024-10-02T01:58:41Z</dcterms:created>
  <dcterms:modified xsi:type="dcterms:W3CDTF">2025-06-13T11:57:56Z</dcterms:modified>
</cp:coreProperties>
</file>